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Graduazione X peso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<sst xmlns="http://schemas.openxmlformats.org/spreadsheetml/2006/main" count="39" uniqueCount="22">
  <si>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Graduaz.</t>
  </si>
  <si>
    <t>RISULTATO</t>
  </si>
  <si>
    <t>Categoria</t>
  </si>
  <si>
    <t>N° Dip</t>
  </si>
  <si>
    <t>Peso</t>
  </si>
  <si>
    <t>% VALUTAZ.</t>
  </si>
  <si>
    <t>Peso Valutato</t>
  </si>
  <si>
    <t>PESO TOTALE</t>
  </si>
  <si>
    <t>Carato</t>
  </si>
  <si>
    <t>Spett.Totale</t>
  </si>
  <si>
    <t xml:space="preserve">Quota Ind.Ann. </t>
  </si>
  <si>
    <t>Complessa</t>
  </si>
  <si>
    <t>Semplice</t>
  </si>
  <si>
    <t>Alta Spec.</t>
  </si>
  <si>
    <t>Base &lt;5Anni</t>
  </si>
  <si>
    <t>Totale</t>
  </si>
  <si>
    <t>BASE</t>
  </si>
  <si>
    <t>ALTA</t>
  </si>
  <si>
    <t>SEMPLICE</t>
  </si>
  <si>
    <t>COMPLESSA</t>
  </si>
  <si>
    <t>Fondo 2014</t>
  </si>
  <si>
    <t>DIRIGENZA MEDICA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</si>
</sst>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  <numFmt numFmtId="184" formatCode="[$-410]dddd\ d\ mmmm\ yyyy"/>
    <numFmt numFmtId="185" formatCode="0.00;[Red]0.00"/>
    <numFmt numFmtId="186" formatCode="_-[$€-410]\ * #,##0.00_-;\-[$€-410]\ * #,##0.00_-;_-[$€-410]\ * \-??_-;_-@_-"/>
    <numFmt numFmtId="187" formatCode="_-[$€-2]\ * #,##0.00_-;\-[$€-2]\ * #,##0.00_-;_-[$€-2]\ * \-??_-"/>
    <numFmt numFmtId="188" formatCode="#,##0.00_ ;\-#,##0.00\ "/>
    <numFmt numFmtId="189" formatCode="_-&quot;€ &quot;* #,##0.00_-;&quot;-€ &quot;* #,##0.00_-;_-&quot;€ &quot;* \-??_-;_-@_-"/>
    <numFmt numFmtId="190" formatCode="0.0"/>
    <numFmt numFmtId="191" formatCode="_-[$€-410]\ * #,##0.00_-;\-[$€-410]\ * #,##0.00_-;_-[$€-410]\ * &quot;-&quot;??_-;_-@_-"/>
    <numFmt numFmtId="192" formatCode="_-[$€-2]\ * #,##0.00_-;\-[$€-2]\ * #,##0.00_-;_-[$€-2]\ * &quot;-&quot;??_-;_-@_-"/>
  </numFmts>
  <fonts count="41">
    <font>
      <sz val="10"/>
      <color indexed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0" fontId="0" fillId="0" borderId="0">
      <alignment/>
      <protection/>
    </xf>
    <xf numFmtId="45" fontId="0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85" fontId="2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7" fontId="4" fillId="0" borderId="10" xfId="59" applyNumberFormat="1" applyFont="1" applyBorder="1">
      <alignment/>
      <protection/>
    </xf>
    <xf numFmtId="185" fontId="3" fillId="0" borderId="10" xfId="0" applyNumberFormat="1" applyFont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3" fillId="0" borderId="10" xfId="43" applyNumberFormat="1" applyFont="1" applyFill="1" applyBorder="1" applyAlignment="1" applyProtection="1">
      <alignment/>
      <protection/>
    </xf>
    <xf numFmtId="188" fontId="3" fillId="0" borderId="10" xfId="59" applyNumberFormat="1" applyFont="1" applyBorder="1">
      <alignment/>
      <protection/>
    </xf>
    <xf numFmtId="185" fontId="3" fillId="0" borderId="10" xfId="43" applyNumberFormat="1" applyFont="1" applyFill="1" applyBorder="1" applyAlignment="1" applyProtection="1">
      <alignment horizontal="center"/>
      <protection/>
    </xf>
    <xf numFmtId="186" fontId="3" fillId="0" borderId="10" xfId="59" applyNumberFormat="1" applyFont="1" applyFill="1" applyBorder="1" applyAlignment="1" applyProtection="1">
      <alignment/>
      <protection/>
    </xf>
    <xf numFmtId="189" fontId="2" fillId="0" borderId="10" xfId="0" applyNumberFormat="1" applyFont="1" applyBorder="1" applyAlignment="1">
      <alignment/>
    </xf>
    <xf numFmtId="188" fontId="3" fillId="0" borderId="10" xfId="43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4" fontId="3" fillId="0" borderId="10" xfId="43" applyNumberFormat="1" applyFont="1" applyFill="1" applyBorder="1" applyAlignment="1" applyProtection="1">
      <alignment/>
      <protection/>
    </xf>
    <xf numFmtId="185" fontId="3" fillId="0" borderId="10" xfId="59" applyNumberFormat="1" applyFont="1" applyFill="1" applyBorder="1" applyAlignment="1" applyProtection="1">
      <alignment horizontal="center"/>
      <protection/>
    </xf>
    <xf numFmtId="186" fontId="4" fillId="0" borderId="11" xfId="59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43" applyNumberFormat="1" applyFont="1" applyFill="1" applyBorder="1" applyAlignment="1" applyProtection="1">
      <alignment/>
      <protection/>
    </xf>
    <xf numFmtId="187" fontId="3" fillId="0" borderId="0" xfId="0" applyNumberFormat="1" applyFont="1" applyBorder="1" applyAlignment="1">
      <alignment/>
    </xf>
    <xf numFmtId="185" fontId="2" fillId="0" borderId="0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86" fontId="3" fillId="0" borderId="0" xfId="0" applyNumberFormat="1" applyFont="1" applyAlignment="1">
      <alignment/>
    </xf>
    <xf numFmtId="0" fontId="3" fillId="0" borderId="0" xfId="0" applyFont="1" applyAlignment="1">
      <alignment/>
    </xf>
    <xf numFmtId="185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85" fontId="0" fillId="0" borderId="0" xfId="0" applyNumberFormat="1" applyAlignment="1">
      <alignment horizontal="center"/>
    </xf>
    <xf numFmtId="186" fontId="0" fillId="0" borderId="0" xfId="0" applyNumberFormat="1" applyAlignment="1">
      <alignment/>
    </xf>
    <xf numFmtId="189" fontId="2" fillId="0" borderId="12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86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4">
      <selection activeCell="L11" sqref="L11"/>
    </sheetView>
  </sheetViews>
  <sheetFormatPr defaultColWidth="9.140625" defaultRowHeight="12.75"/>
  <cols>
    <col min="1" max="1" width="13.8515625" style="0" customWidth="1"/>
    <col min="2" max="2" width="6.140625" style="0" customWidth="1"/>
    <col min="3" max="3" width="6.421875" style="0" customWidth="1"/>
    <col min="4" max="4" width="7.57421875" style="0" customWidth="1"/>
    <col min="5" max="5" width="10.57421875" style="0" customWidth="1"/>
    <col min="6" max="6" width="14.421875" style="0" customWidth="1"/>
    <col min="7" max="7" width="18.140625" style="0" bestFit="1" customWidth="1"/>
    <col min="8" max="8" width="8.7109375" style="37" customWidth="1"/>
    <col min="9" max="9" width="18.140625" style="38" bestFit="1" customWidth="1"/>
    <col min="10" max="10" width="18.28125" style="0" bestFit="1" customWidth="1"/>
    <col min="13" max="13" width="12.00390625" style="0" customWidth="1"/>
  </cols>
  <sheetData>
    <row r="2" spans="1:10" ht="15.75">
      <c r="A2" s="1"/>
      <c r="B2" s="1"/>
      <c r="C2" s="1"/>
      <c r="E2" s="2" t="s">
        <v>0</v>
      </c>
      <c r="F2" s="2">
        <v>2014</v>
      </c>
      <c r="G2" s="2" t="s">
        <v>1</v>
      </c>
      <c r="H2" s="3"/>
      <c r="I2" s="41" t="s">
        <v>21</v>
      </c>
      <c r="J2" s="1"/>
    </row>
    <row r="3" spans="1:10" ht="12.75">
      <c r="A3" s="4"/>
      <c r="B3" s="4"/>
      <c r="C3" s="4"/>
      <c r="D3" s="4"/>
      <c r="E3" s="4"/>
      <c r="F3" s="4"/>
      <c r="G3" s="1"/>
      <c r="H3" s="3"/>
      <c r="I3" s="5"/>
      <c r="J3" s="4"/>
    </row>
    <row r="4" spans="1:10" ht="15.7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20</v>
      </c>
      <c r="H4" s="8" t="s">
        <v>8</v>
      </c>
      <c r="I4" s="9" t="s">
        <v>9</v>
      </c>
      <c r="J4" s="6" t="s">
        <v>10</v>
      </c>
    </row>
    <row r="5" spans="1:10" ht="15.75">
      <c r="A5" s="6"/>
      <c r="B5" s="10"/>
      <c r="C5" s="10"/>
      <c r="D5" s="10"/>
      <c r="E5" s="10"/>
      <c r="F5" s="10"/>
      <c r="G5" s="11">
        <v>1514065.99</v>
      </c>
      <c r="H5" s="12"/>
      <c r="I5" s="13"/>
      <c r="J5" s="10"/>
    </row>
    <row r="6" spans="1:10" ht="15.75">
      <c r="A6" s="6" t="s">
        <v>11</v>
      </c>
      <c r="B6" s="6">
        <v>12</v>
      </c>
      <c r="C6" s="14">
        <v>100</v>
      </c>
      <c r="D6" s="14">
        <v>91</v>
      </c>
      <c r="E6" s="14">
        <f>C6*D6%</f>
        <v>91</v>
      </c>
      <c r="F6" s="15">
        <f>E6*B6</f>
        <v>1092</v>
      </c>
      <c r="G6" s="10"/>
      <c r="H6" s="16">
        <f>G27/F27</f>
        <v>81.08664163837149</v>
      </c>
      <c r="I6" s="17">
        <f aca="true" t="shared" si="0" ref="I6:I26">H6*F6</f>
        <v>88546.61266910167</v>
      </c>
      <c r="J6" s="18">
        <f aca="true" t="shared" si="1" ref="J6:J26">I6/B6</f>
        <v>7378.884389091806</v>
      </c>
    </row>
    <row r="7" spans="1:10" ht="15.75">
      <c r="A7" s="6" t="s">
        <v>11</v>
      </c>
      <c r="B7" s="6">
        <v>6</v>
      </c>
      <c r="C7" s="14">
        <v>100</v>
      </c>
      <c r="D7" s="14">
        <v>90</v>
      </c>
      <c r="E7" s="14">
        <f>C7*D7%</f>
        <v>90</v>
      </c>
      <c r="F7" s="15">
        <f aca="true" t="shared" si="2" ref="F7:F26">E7*B7</f>
        <v>540</v>
      </c>
      <c r="G7" s="10"/>
      <c r="H7" s="16">
        <f>G27/F27</f>
        <v>81.08664163837149</v>
      </c>
      <c r="I7" s="17">
        <f t="shared" si="0"/>
        <v>43786.78648472061</v>
      </c>
      <c r="J7" s="18">
        <f t="shared" si="1"/>
        <v>7297.797747453435</v>
      </c>
    </row>
    <row r="8" spans="1:10" ht="15.75">
      <c r="A8" s="6" t="s">
        <v>11</v>
      </c>
      <c r="B8" s="6">
        <v>2</v>
      </c>
      <c r="C8" s="14">
        <v>100</v>
      </c>
      <c r="D8" s="14">
        <v>90.15</v>
      </c>
      <c r="E8" s="14">
        <f>C8*D8%</f>
        <v>90.15</v>
      </c>
      <c r="F8" s="15">
        <f>E8*B8</f>
        <v>180.3</v>
      </c>
      <c r="G8" s="10"/>
      <c r="H8" s="16">
        <f>G27/F27</f>
        <v>81.08664163837149</v>
      </c>
      <c r="I8" s="17">
        <f>H8*F8</f>
        <v>14619.92148739838</v>
      </c>
      <c r="J8" s="18">
        <f>I8/B8</f>
        <v>7309.96074369919</v>
      </c>
    </row>
    <row r="9" spans="1:10" ht="15.75">
      <c r="A9" s="6" t="s">
        <v>11</v>
      </c>
      <c r="B9" s="6">
        <v>3</v>
      </c>
      <c r="C9" s="14">
        <v>100</v>
      </c>
      <c r="D9" s="14">
        <v>89</v>
      </c>
      <c r="E9" s="14">
        <f>C9*D9%</f>
        <v>89</v>
      </c>
      <c r="F9" s="15">
        <f t="shared" si="2"/>
        <v>267</v>
      </c>
      <c r="G9" s="10"/>
      <c r="H9" s="19">
        <f>G27/F27</f>
        <v>81.08664163837149</v>
      </c>
      <c r="I9" s="17">
        <f t="shared" si="0"/>
        <v>21650.133317445187</v>
      </c>
      <c r="J9" s="18">
        <f t="shared" si="1"/>
        <v>7216.711105815062</v>
      </c>
    </row>
    <row r="10" spans="1:10" ht="15.75">
      <c r="A10" s="6" t="s">
        <v>11</v>
      </c>
      <c r="B10" s="6">
        <v>4</v>
      </c>
      <c r="C10" s="14">
        <v>100</v>
      </c>
      <c r="D10" s="14">
        <v>88</v>
      </c>
      <c r="E10" s="14">
        <f>C10*D10%</f>
        <v>88</v>
      </c>
      <c r="F10" s="15">
        <f t="shared" si="2"/>
        <v>352</v>
      </c>
      <c r="G10" s="10"/>
      <c r="H10" s="19">
        <f>G27/F27</f>
        <v>81.08664163837149</v>
      </c>
      <c r="I10" s="17">
        <f t="shared" si="0"/>
        <v>28542.497856706763</v>
      </c>
      <c r="J10" s="18">
        <f t="shared" si="1"/>
        <v>7135.624464176691</v>
      </c>
    </row>
    <row r="11" spans="1:10" ht="15.75">
      <c r="A11" s="6" t="s">
        <v>12</v>
      </c>
      <c r="B11" s="6">
        <v>24</v>
      </c>
      <c r="C11" s="14">
        <v>85</v>
      </c>
      <c r="D11" s="14">
        <v>91</v>
      </c>
      <c r="E11" s="14">
        <f aca="true" t="shared" si="3" ref="E11:E26">C11*D11%</f>
        <v>77.35000000000001</v>
      </c>
      <c r="F11" s="15">
        <f t="shared" si="2"/>
        <v>1856.4</v>
      </c>
      <c r="G11" s="10"/>
      <c r="H11" s="16">
        <f>G27/F27</f>
        <v>81.08664163837149</v>
      </c>
      <c r="I11" s="17">
        <f t="shared" si="0"/>
        <v>150529.24153747284</v>
      </c>
      <c r="J11" s="18">
        <f t="shared" si="1"/>
        <v>6272.051730728035</v>
      </c>
    </row>
    <row r="12" spans="1:10" ht="15.75">
      <c r="A12" s="6" t="s">
        <v>12</v>
      </c>
      <c r="B12" s="6">
        <v>6</v>
      </c>
      <c r="C12" s="14">
        <v>85</v>
      </c>
      <c r="D12" s="14">
        <v>90.15</v>
      </c>
      <c r="E12" s="14">
        <f>C12*D12%</f>
        <v>76.62750000000001</v>
      </c>
      <c r="F12" s="15">
        <f>E12*B12</f>
        <v>459.7650000000001</v>
      </c>
      <c r="G12" s="10"/>
      <c r="H12" s="16">
        <f>G27/F27</f>
        <v>81.08664163837149</v>
      </c>
      <c r="I12" s="17">
        <f>H12*F12</f>
        <v>37280.79979286587</v>
      </c>
      <c r="J12" s="18">
        <f>I12/B12</f>
        <v>6213.466632144312</v>
      </c>
    </row>
    <row r="13" spans="1:10" ht="15.75">
      <c r="A13" s="6" t="s">
        <v>12</v>
      </c>
      <c r="B13" s="6">
        <v>20</v>
      </c>
      <c r="C13" s="14">
        <v>85</v>
      </c>
      <c r="D13" s="14">
        <v>90</v>
      </c>
      <c r="E13" s="14">
        <f t="shared" si="3"/>
        <v>76.5</v>
      </c>
      <c r="F13" s="15">
        <f t="shared" si="2"/>
        <v>1530</v>
      </c>
      <c r="G13" s="10"/>
      <c r="H13" s="16">
        <f>G27/F27</f>
        <v>81.08664163837149</v>
      </c>
      <c r="I13" s="17">
        <f t="shared" si="0"/>
        <v>124062.56170670838</v>
      </c>
      <c r="J13" s="18">
        <f t="shared" si="1"/>
        <v>6203.128085335419</v>
      </c>
    </row>
    <row r="14" spans="1:10" ht="15.75">
      <c r="A14" s="6" t="s">
        <v>12</v>
      </c>
      <c r="B14" s="6">
        <v>14</v>
      </c>
      <c r="C14" s="14">
        <v>85</v>
      </c>
      <c r="D14" s="14">
        <v>89</v>
      </c>
      <c r="E14" s="14">
        <f t="shared" si="3"/>
        <v>75.65</v>
      </c>
      <c r="F14" s="15">
        <f t="shared" si="2"/>
        <v>1059.1000000000001</v>
      </c>
      <c r="G14" s="10"/>
      <c r="H14" s="16">
        <f>G27/F27</f>
        <v>81.08664163837149</v>
      </c>
      <c r="I14" s="17">
        <f t="shared" si="0"/>
        <v>85878.86215919926</v>
      </c>
      <c r="J14" s="18">
        <f t="shared" si="1"/>
        <v>6134.204439942804</v>
      </c>
    </row>
    <row r="15" spans="1:10" ht="15.75">
      <c r="A15" s="6" t="s">
        <v>12</v>
      </c>
      <c r="B15" s="6">
        <v>9</v>
      </c>
      <c r="C15" s="14">
        <v>85</v>
      </c>
      <c r="D15" s="14">
        <v>88</v>
      </c>
      <c r="E15" s="14">
        <f t="shared" si="3"/>
        <v>74.8</v>
      </c>
      <c r="F15" s="15">
        <f t="shared" si="2"/>
        <v>673.1999999999999</v>
      </c>
      <c r="G15" s="10"/>
      <c r="H15" s="16">
        <f>G27/F27</f>
        <v>81.08664163837149</v>
      </c>
      <c r="I15" s="17">
        <f t="shared" si="0"/>
        <v>54587.52715095168</v>
      </c>
      <c r="J15" s="18">
        <f t="shared" si="1"/>
        <v>6065.280794550187</v>
      </c>
    </row>
    <row r="16" spans="1:10" ht="15.75">
      <c r="A16" s="6" t="s">
        <v>12</v>
      </c>
      <c r="B16" s="6">
        <v>1</v>
      </c>
      <c r="C16" s="14">
        <v>85</v>
      </c>
      <c r="D16" s="14">
        <v>87</v>
      </c>
      <c r="E16" s="14">
        <f>C16*D16%</f>
        <v>73.95</v>
      </c>
      <c r="F16" s="15">
        <f>E16*B16</f>
        <v>73.95</v>
      </c>
      <c r="G16" s="10"/>
      <c r="H16" s="16">
        <f>G27/F27</f>
        <v>81.08664163837149</v>
      </c>
      <c r="I16" s="17">
        <f>H16*F16</f>
        <v>5996.357149157572</v>
      </c>
      <c r="J16" s="18">
        <f>I16/B16</f>
        <v>5996.357149157572</v>
      </c>
    </row>
    <row r="17" spans="1:10" ht="15.75">
      <c r="A17" s="6" t="s">
        <v>13</v>
      </c>
      <c r="B17" s="6">
        <v>50</v>
      </c>
      <c r="C17" s="14">
        <v>65</v>
      </c>
      <c r="D17" s="14">
        <v>91</v>
      </c>
      <c r="E17" s="14">
        <f t="shared" si="3"/>
        <v>59.15</v>
      </c>
      <c r="F17" s="15">
        <f t="shared" si="2"/>
        <v>2957.5</v>
      </c>
      <c r="G17" s="10"/>
      <c r="H17" s="16">
        <f>G27/F27</f>
        <v>81.08664163837149</v>
      </c>
      <c r="I17" s="17">
        <f t="shared" si="0"/>
        <v>239813.74264548367</v>
      </c>
      <c r="J17" s="18">
        <f t="shared" si="1"/>
        <v>4796.274852909673</v>
      </c>
    </row>
    <row r="18" spans="1:13" ht="15.75">
      <c r="A18" s="6" t="s">
        <v>13</v>
      </c>
      <c r="B18" s="6">
        <v>56</v>
      </c>
      <c r="C18" s="14">
        <v>65</v>
      </c>
      <c r="D18" s="14">
        <v>90</v>
      </c>
      <c r="E18" s="14">
        <f t="shared" si="3"/>
        <v>58.5</v>
      </c>
      <c r="F18" s="15">
        <f t="shared" si="2"/>
        <v>3276</v>
      </c>
      <c r="G18" s="10"/>
      <c r="H18" s="16">
        <f>G27/F27</f>
        <v>81.08664163837149</v>
      </c>
      <c r="I18" s="17">
        <f t="shared" si="0"/>
        <v>265639.838007305</v>
      </c>
      <c r="J18" s="18">
        <f t="shared" si="1"/>
        <v>4743.568535844732</v>
      </c>
      <c r="M18" s="20"/>
    </row>
    <row r="19" spans="1:13" ht="15.75">
      <c r="A19" s="6" t="s">
        <v>13</v>
      </c>
      <c r="B19" s="6">
        <v>6</v>
      </c>
      <c r="C19" s="14">
        <v>65</v>
      </c>
      <c r="D19" s="14">
        <v>90.15</v>
      </c>
      <c r="E19" s="14">
        <f>C19*D19%</f>
        <v>58.597500000000004</v>
      </c>
      <c r="F19" s="15">
        <f>E19*B19</f>
        <v>351.58500000000004</v>
      </c>
      <c r="G19" s="10"/>
      <c r="H19" s="16">
        <f>G27/F27</f>
        <v>81.08664163837149</v>
      </c>
      <c r="I19" s="17">
        <f>H19*F19</f>
        <v>28508.846900426845</v>
      </c>
      <c r="J19" s="18">
        <f>I19/B19</f>
        <v>4751.474483404474</v>
      </c>
      <c r="M19" s="20"/>
    </row>
    <row r="20" spans="1:10" ht="15.75">
      <c r="A20" s="6" t="s">
        <v>13</v>
      </c>
      <c r="B20" s="6">
        <v>14</v>
      </c>
      <c r="C20" s="14">
        <v>65</v>
      </c>
      <c r="D20" s="14">
        <v>89</v>
      </c>
      <c r="E20" s="14">
        <f t="shared" si="3"/>
        <v>57.85</v>
      </c>
      <c r="F20" s="15">
        <f t="shared" si="2"/>
        <v>809.9</v>
      </c>
      <c r="G20" s="10"/>
      <c r="H20" s="16">
        <f>G27/F27</f>
        <v>81.08664163837149</v>
      </c>
      <c r="I20" s="17">
        <f t="shared" si="0"/>
        <v>65672.07106291706</v>
      </c>
      <c r="J20" s="18">
        <f t="shared" si="1"/>
        <v>4690.86221877979</v>
      </c>
    </row>
    <row r="21" spans="1:10" ht="15.75">
      <c r="A21" s="6" t="s">
        <v>13</v>
      </c>
      <c r="B21" s="6">
        <v>20</v>
      </c>
      <c r="C21" s="14">
        <v>65</v>
      </c>
      <c r="D21" s="14">
        <v>88</v>
      </c>
      <c r="E21" s="14">
        <f t="shared" si="3"/>
        <v>57.2</v>
      </c>
      <c r="F21" s="15">
        <f t="shared" si="2"/>
        <v>1144</v>
      </c>
      <c r="G21" s="10"/>
      <c r="H21" s="16">
        <f>G27/F27</f>
        <v>81.08664163837149</v>
      </c>
      <c r="I21" s="17">
        <f t="shared" si="0"/>
        <v>92763.11803429699</v>
      </c>
      <c r="J21" s="18">
        <f t="shared" si="1"/>
        <v>4638.155901714849</v>
      </c>
    </row>
    <row r="22" spans="1:10" ht="15.75">
      <c r="A22" s="6" t="s">
        <v>14</v>
      </c>
      <c r="B22" s="6">
        <v>13</v>
      </c>
      <c r="C22" s="14">
        <v>40</v>
      </c>
      <c r="D22" s="14">
        <v>91</v>
      </c>
      <c r="E22" s="14">
        <f t="shared" si="3"/>
        <v>36.4</v>
      </c>
      <c r="F22" s="15">
        <f t="shared" si="2"/>
        <v>473.2</v>
      </c>
      <c r="G22" s="10"/>
      <c r="H22" s="16">
        <f>G27/F27</f>
        <v>81.08664163837149</v>
      </c>
      <c r="I22" s="17">
        <f t="shared" si="0"/>
        <v>38370.19882327739</v>
      </c>
      <c r="J22" s="18">
        <f t="shared" si="1"/>
        <v>2951.553755636722</v>
      </c>
    </row>
    <row r="23" spans="1:10" ht="15.75">
      <c r="A23" s="6" t="s">
        <v>14</v>
      </c>
      <c r="B23" s="6">
        <v>5</v>
      </c>
      <c r="C23" s="14">
        <v>40</v>
      </c>
      <c r="D23" s="14">
        <v>90.15</v>
      </c>
      <c r="E23" s="14">
        <f t="shared" si="3"/>
        <v>36.06</v>
      </c>
      <c r="F23" s="15">
        <f t="shared" si="2"/>
        <v>180.3</v>
      </c>
      <c r="G23" s="10"/>
      <c r="H23" s="16">
        <f>G27/F27</f>
        <v>81.08664163837149</v>
      </c>
      <c r="I23" s="17">
        <f t="shared" si="0"/>
        <v>14619.92148739838</v>
      </c>
      <c r="J23" s="18">
        <f t="shared" si="1"/>
        <v>2923.984297479676</v>
      </c>
    </row>
    <row r="24" spans="1:10" ht="15.75">
      <c r="A24" s="6" t="s">
        <v>14</v>
      </c>
      <c r="B24" s="6">
        <v>21</v>
      </c>
      <c r="C24" s="14">
        <v>40</v>
      </c>
      <c r="D24" s="14">
        <v>90</v>
      </c>
      <c r="E24" s="14">
        <f>C24*D24%</f>
        <v>36</v>
      </c>
      <c r="F24" s="15">
        <f>E24*B24</f>
        <v>756</v>
      </c>
      <c r="G24" s="10"/>
      <c r="H24" s="16">
        <f>G27/F27</f>
        <v>81.08664163837149</v>
      </c>
      <c r="I24" s="17">
        <f>H24*F24</f>
        <v>61301.501078608846</v>
      </c>
      <c r="J24" s="18">
        <f>I24/B24</f>
        <v>2919.1190989813736</v>
      </c>
    </row>
    <row r="25" spans="1:10" ht="15.75">
      <c r="A25" s="6" t="s">
        <v>14</v>
      </c>
      <c r="B25" s="6">
        <v>16</v>
      </c>
      <c r="C25" s="14">
        <v>40</v>
      </c>
      <c r="D25" s="14">
        <v>89</v>
      </c>
      <c r="E25" s="14">
        <f>C25*D25%</f>
        <v>35.6</v>
      </c>
      <c r="F25" s="15">
        <f>E25*B25</f>
        <v>569.6</v>
      </c>
      <c r="G25" s="10"/>
      <c r="H25" s="16">
        <f>G27/F27</f>
        <v>81.08664163837149</v>
      </c>
      <c r="I25" s="17">
        <f>H25*F25</f>
        <v>46186.9510772164</v>
      </c>
      <c r="J25" s="18">
        <f>I25/B25</f>
        <v>2886.684442326025</v>
      </c>
    </row>
    <row r="26" spans="1:13" ht="15.75">
      <c r="A26" s="6" t="s">
        <v>14</v>
      </c>
      <c r="B26" s="6">
        <v>2</v>
      </c>
      <c r="C26" s="14">
        <v>40</v>
      </c>
      <c r="D26" s="14">
        <v>88</v>
      </c>
      <c r="E26" s="14">
        <f t="shared" si="3"/>
        <v>35.2</v>
      </c>
      <c r="F26" s="15">
        <f t="shared" si="2"/>
        <v>70.4</v>
      </c>
      <c r="G26" s="10"/>
      <c r="H26" s="16">
        <f>G27/F27</f>
        <v>81.08664163837149</v>
      </c>
      <c r="I26" s="17">
        <f t="shared" si="0"/>
        <v>5708.499571341354</v>
      </c>
      <c r="J26" s="39">
        <f t="shared" si="1"/>
        <v>2854.249785670677</v>
      </c>
      <c r="M26" s="20"/>
    </row>
    <row r="27" spans="1:10" ht="15.75">
      <c r="A27" s="6" t="s">
        <v>15</v>
      </c>
      <c r="B27" s="21">
        <f>SUM(B6:B26)</f>
        <v>304</v>
      </c>
      <c r="C27" s="18"/>
      <c r="D27" s="18"/>
      <c r="E27" s="18"/>
      <c r="F27" s="22">
        <f>SUM(F6:F26)</f>
        <v>18672.199999999997</v>
      </c>
      <c r="G27" s="11">
        <f>G5</f>
        <v>1514065.99</v>
      </c>
      <c r="H27" s="23"/>
      <c r="I27" s="24">
        <f>SUM(I6:I26)</f>
        <v>1514065.99</v>
      </c>
      <c r="J27" s="40"/>
    </row>
    <row r="28" spans="1:10" ht="15.75">
      <c r="A28" s="25"/>
      <c r="B28" s="25"/>
      <c r="C28" s="25"/>
      <c r="D28" s="25"/>
      <c r="E28" s="25"/>
      <c r="F28" s="26"/>
      <c r="G28" s="27"/>
      <c r="H28" s="28"/>
      <c r="I28" s="29"/>
      <c r="J28" s="25"/>
    </row>
    <row r="29" spans="1:10" ht="15.75">
      <c r="A29" s="25"/>
      <c r="B29" s="25"/>
      <c r="C29" s="25"/>
      <c r="D29" s="25"/>
      <c r="E29" s="25"/>
      <c r="F29" s="26"/>
      <c r="G29" s="27"/>
      <c r="H29" s="28"/>
      <c r="I29" s="29"/>
      <c r="J29" s="25"/>
    </row>
    <row r="30" spans="1:10" ht="15.75">
      <c r="A30" s="25"/>
      <c r="B30" s="25"/>
      <c r="C30" s="25"/>
      <c r="D30" s="25"/>
      <c r="E30" s="25"/>
      <c r="F30" s="26"/>
      <c r="G30" s="27"/>
      <c r="H30" s="28"/>
      <c r="I30" s="29"/>
      <c r="J30" s="25"/>
    </row>
    <row r="31" spans="1:10" ht="15.75">
      <c r="A31" s="25"/>
      <c r="B31" s="25"/>
      <c r="C31" s="25"/>
      <c r="D31" s="25"/>
      <c r="E31" s="25"/>
      <c r="F31" s="26"/>
      <c r="G31" s="27"/>
      <c r="H31" s="28"/>
      <c r="I31" s="29"/>
      <c r="J31" s="25"/>
    </row>
    <row r="32" spans="1:10" ht="15.75">
      <c r="A32" s="25"/>
      <c r="B32" s="25"/>
      <c r="C32" s="25"/>
      <c r="D32" s="25"/>
      <c r="E32" s="25"/>
      <c r="F32" s="26"/>
      <c r="G32" s="27"/>
      <c r="H32" s="28"/>
      <c r="I32" s="29"/>
      <c r="J32" s="25"/>
    </row>
    <row r="33" spans="1:11" ht="15">
      <c r="A33" s="25"/>
      <c r="B33" s="25"/>
      <c r="C33" s="25"/>
      <c r="D33" s="25"/>
      <c r="E33" s="25"/>
      <c r="F33" s="25"/>
      <c r="G33" s="25"/>
      <c r="H33" s="30"/>
      <c r="I33" s="29"/>
      <c r="J33" s="25"/>
      <c r="K33" s="31"/>
    </row>
    <row r="34" spans="1:10" ht="15.75">
      <c r="A34" s="25"/>
      <c r="B34" s="25"/>
      <c r="C34" s="32">
        <v>2014</v>
      </c>
      <c r="D34" s="32"/>
      <c r="E34" s="32"/>
      <c r="F34" s="25"/>
      <c r="G34" s="25"/>
      <c r="H34" s="30"/>
      <c r="I34" s="33"/>
      <c r="J34" s="34"/>
    </row>
    <row r="35" spans="1:10" ht="15">
      <c r="A35" s="25" t="s">
        <v>16</v>
      </c>
      <c r="B35" s="25"/>
      <c r="C35" s="25">
        <f>B22+B23+B24+B25+B26</f>
        <v>57</v>
      </c>
      <c r="D35" s="25"/>
      <c r="E35" s="25"/>
      <c r="F35" s="25"/>
      <c r="G35" s="25"/>
      <c r="H35" s="30"/>
      <c r="I35" s="29"/>
      <c r="J35" s="25"/>
    </row>
    <row r="36" spans="1:10" ht="15">
      <c r="A36" s="34" t="s">
        <v>17</v>
      </c>
      <c r="B36" s="34"/>
      <c r="C36" s="34">
        <f>B17+B18+B19+B20+B21</f>
        <v>146</v>
      </c>
      <c r="D36" s="34"/>
      <c r="E36" s="34"/>
      <c r="F36" s="34"/>
      <c r="G36" s="34"/>
      <c r="H36" s="35"/>
      <c r="I36" s="33"/>
      <c r="J36" s="34"/>
    </row>
    <row r="37" spans="1:10" ht="15">
      <c r="A37" s="34" t="s">
        <v>18</v>
      </c>
      <c r="B37" s="34"/>
      <c r="C37" s="34">
        <f>B11+B12+B13+B14+B15+B16</f>
        <v>74</v>
      </c>
      <c r="D37" s="34"/>
      <c r="E37" s="34"/>
      <c r="F37" s="34"/>
      <c r="G37" s="34"/>
      <c r="H37" s="35"/>
      <c r="I37" s="33"/>
      <c r="J37" s="34"/>
    </row>
    <row r="38" spans="1:10" ht="15">
      <c r="A38" s="34" t="s">
        <v>19</v>
      </c>
      <c r="B38" s="34"/>
      <c r="C38" s="34">
        <f>B6+B7+B8+B9+B10</f>
        <v>27</v>
      </c>
      <c r="D38" s="34"/>
      <c r="E38" s="34"/>
      <c r="F38" s="34"/>
      <c r="G38" s="34"/>
      <c r="H38" s="35"/>
      <c r="I38" s="33"/>
      <c r="J38" s="34"/>
    </row>
    <row r="39" spans="1:10" ht="15.75">
      <c r="A39" s="34"/>
      <c r="B39" s="34"/>
      <c r="C39" s="36">
        <f>SUM(C35:C38)</f>
        <v>304</v>
      </c>
      <c r="D39" s="34"/>
      <c r="E39" s="36"/>
      <c r="F39" s="34"/>
      <c r="G39" s="34"/>
      <c r="H39" s="35"/>
      <c r="I39" s="33"/>
      <c r="J39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cp:lastPrinted>2016-05-20T07:59:45Z</cp:lastPrinted>
  <dcterms:created xsi:type="dcterms:W3CDTF">2017-02-20T13:53:00Z</dcterms:created>
  <dcterms:modified xsi:type="dcterms:W3CDTF">2017-02-20T13:53:00Z</dcterms:modified>
  <cp:category/>
  <cp:version/>
  <cp:contentType/>
  <cp:contentStatus/>
</cp:coreProperties>
</file>